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880" tabRatio="442" activeTab="0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_xlnm.Print_Area" localSheetId="2">'Detail'!$A:$BV</definedName>
    <definedName name="_xlnm.Print_Titles" localSheetId="2">'Detail'!$A:$A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<sst xmlns="http://schemas.openxmlformats.org/spreadsheetml/2006/main" count="208" uniqueCount="186">
  <si>
    <t>after 3 years</t>
  </si>
  <si>
    <t>after 5 years</t>
  </si>
  <si>
    <t>Total Initial Hardware</t>
  </si>
  <si>
    <t xml:space="preserve">  Roaming Manager</t>
  </si>
  <si>
    <t xml:space="preserve">  Billing Manager</t>
  </si>
  <si>
    <t>Break even after</t>
  </si>
  <si>
    <t>Business Plan Summary</t>
  </si>
  <si>
    <t>Employees</t>
  </si>
  <si>
    <t xml:space="preserve">  Tech &amp; Construction 2</t>
  </si>
  <si>
    <t xml:space="preserve">  Tech &amp; Construction 1</t>
  </si>
  <si>
    <t>Cashflow projection</t>
  </si>
  <si>
    <t>Total Monthly Revenue</t>
  </si>
  <si>
    <t>Marketing Costs</t>
  </si>
  <si>
    <t>Year 1</t>
  </si>
  <si>
    <t>Year 2</t>
  </si>
  <si>
    <t>Year 3</t>
  </si>
  <si>
    <t>Year 4</t>
  </si>
  <si>
    <t>Year 5</t>
  </si>
  <si>
    <t>Initial Hardware</t>
  </si>
  <si>
    <t>at beginning of year</t>
  </si>
  <si>
    <t>at end of year</t>
  </si>
  <si>
    <t>Total</t>
  </si>
  <si>
    <t xml:space="preserve">  Assistant &amp; Administration</t>
  </si>
  <si>
    <t xml:space="preserve">  Marketing &amp; Sales (including Bonus)</t>
  </si>
  <si>
    <t>Years</t>
  </si>
  <si>
    <t>Loan Interest</t>
  </si>
  <si>
    <t>Total sales</t>
  </si>
  <si>
    <t>after 1 year</t>
  </si>
  <si>
    <t>after 2 years</t>
  </si>
  <si>
    <t>Servers</t>
  </si>
  <si>
    <t xml:space="preserve"> monthly depreciation</t>
  </si>
  <si>
    <t>USD</t>
  </si>
  <si>
    <t>Point of Sale cost</t>
  </si>
  <si>
    <t xml:space="preserve">  Customer Support</t>
  </si>
  <si>
    <t>Costs Per New Site (Assumtions)</t>
  </si>
  <si>
    <t>Voice Switch Budget</t>
  </si>
  <si>
    <t>Core Routers</t>
  </si>
  <si>
    <t>Monthly Maintenance Costs</t>
  </si>
  <si>
    <t>No of customers at end</t>
  </si>
  <si>
    <t>Core Mobile Switch Budget (EPC, HLR etc)</t>
  </si>
  <si>
    <t>Customers Assumtions</t>
  </si>
  <si>
    <t>Total USD</t>
  </si>
  <si>
    <t>Hardware Value depreciated</t>
  </si>
  <si>
    <t>Values in USD</t>
  </si>
  <si>
    <t>Market Share</t>
  </si>
  <si>
    <t>Tax</t>
  </si>
  <si>
    <t>Number of 2GHz Sectors</t>
  </si>
  <si>
    <t>Number of 5GHz Sectors</t>
  </si>
  <si>
    <t>Number of 800MHz Sectors</t>
  </si>
  <si>
    <t>Number of 1800MHz Units</t>
  </si>
  <si>
    <t>Power Consumption</t>
  </si>
  <si>
    <t>Total power</t>
  </si>
  <si>
    <t>W</t>
  </si>
  <si>
    <t>Smart Ethernet Switch 48 Port</t>
  </si>
  <si>
    <t>50m Mast mounted all included</t>
  </si>
  <si>
    <t>MicrowaveLinks</t>
  </si>
  <si>
    <t>Break Even after month</t>
  </si>
  <si>
    <t>Return of Loan after month</t>
  </si>
  <si>
    <t>Cashflow</t>
  </si>
  <si>
    <t>Network Operating Costs</t>
  </si>
  <si>
    <t>Infrastructure Buildup Costs</t>
  </si>
  <si>
    <t>Staff Related Costs</t>
  </si>
  <si>
    <t xml:space="preserve">  Total Payroll</t>
  </si>
  <si>
    <t xml:space="preserve">  Payroll Costs</t>
  </si>
  <si>
    <t xml:space="preserve">  Employee Costs (incl.start-up empl.)</t>
  </si>
  <si>
    <t xml:space="preserve">  Travel Cost Budget</t>
  </si>
  <si>
    <t>Office Costs</t>
  </si>
  <si>
    <t>General Operating Costs</t>
  </si>
  <si>
    <t>Total Staff Related Costs</t>
  </si>
  <si>
    <t>Total Network Operating Costs</t>
  </si>
  <si>
    <t>Total General Operating Costs</t>
  </si>
  <si>
    <t>Total Marketing Costs</t>
  </si>
  <si>
    <t>Income</t>
  </si>
  <si>
    <t xml:space="preserve">  Total allocated bandwidth(MB) (overbooking factor)</t>
  </si>
  <si>
    <t xml:space="preserve">  No of 2Mbit Users</t>
  </si>
  <si>
    <t xml:space="preserve">  No of 4Mbit Users</t>
  </si>
  <si>
    <t xml:space="preserve">  Central Hardware</t>
  </si>
  <si>
    <t xml:space="preserve">  Monthly maintenance Central Hardware</t>
  </si>
  <si>
    <t xml:space="preserve">  New Cell Cost (BTS)</t>
  </si>
  <si>
    <t xml:space="preserve">  Customer Handset Subsidy Cost</t>
  </si>
  <si>
    <t xml:space="preserve">  Total Marketing Costs</t>
  </si>
  <si>
    <t xml:space="preserve">  Marketing Budget</t>
  </si>
  <si>
    <t>Total Infrastructure Buildup Costs</t>
  </si>
  <si>
    <t xml:space="preserve">  Microwave Links Spectrum fee</t>
  </si>
  <si>
    <t xml:space="preserve">  Spectrum License Fees</t>
  </si>
  <si>
    <t xml:space="preserve">  International Circuits Cost Total</t>
  </si>
  <si>
    <t xml:space="preserve">  Fiber Link</t>
  </si>
  <si>
    <t xml:space="preserve">  Site Rental Cost</t>
  </si>
  <si>
    <t xml:space="preserve">  Housing Costs</t>
  </si>
  <si>
    <t xml:space="preserve">  COO</t>
  </si>
  <si>
    <t xml:space="preserve">  CFO</t>
  </si>
  <si>
    <t xml:space="preserve">  CTO</t>
  </si>
  <si>
    <t xml:space="preserve">  CEO</t>
  </si>
  <si>
    <t>Total Monthly operating costs (OPEX)</t>
  </si>
  <si>
    <t>Total Monthly capital expenditures (CAPEX)</t>
  </si>
  <si>
    <t>Total Monthly Costs</t>
  </si>
  <si>
    <t>Loan Interest</t>
  </si>
  <si>
    <t>Loan Return Payment</t>
  </si>
  <si>
    <t>Loan Value</t>
  </si>
  <si>
    <t>Cash in the bank end of month</t>
  </si>
  <si>
    <t>Cash in the bank beginning of month</t>
  </si>
  <si>
    <t xml:space="preserve">  Subscription Fee 2MBit/s (excl. VAT)</t>
  </si>
  <si>
    <t xml:space="preserve">  Subscription Fee 4MBit/s (excl. VAT)</t>
  </si>
  <si>
    <t xml:space="preserve">  No of 10Mbit Users</t>
  </si>
  <si>
    <t xml:space="preserve">  Subscription Fee 10MBit/s (excl. VAT)</t>
  </si>
  <si>
    <t xml:space="preserve">  Subscription Revenues 2Mbits Total</t>
  </si>
  <si>
    <t xml:space="preserve">  Subscription Revenues 4MBit/s Total</t>
  </si>
  <si>
    <t xml:space="preserve">  Subscription Revenues 10MBit/s Total</t>
  </si>
  <si>
    <t>Total Revenue</t>
  </si>
  <si>
    <t xml:space="preserve">  New Sites this month</t>
  </si>
  <si>
    <t>Total needed bandwidth</t>
  </si>
  <si>
    <t xml:space="preserve">  International Circuits STM-64 count (10G)</t>
  </si>
  <si>
    <t xml:space="preserve">  International Circuits STM-4 count (640M)</t>
  </si>
  <si>
    <t xml:space="preserve">  International Circuits STM-1 count (155M)</t>
  </si>
  <si>
    <t>Month</t>
  </si>
  <si>
    <t>Loan monthly repayment after 12 months</t>
  </si>
  <si>
    <t>AY-BJ</t>
  </si>
  <si>
    <t>C-N</t>
  </si>
  <si>
    <t>O-Z</t>
  </si>
  <si>
    <t>AA-AL</t>
  </si>
  <si>
    <t>AM-AX</t>
  </si>
  <si>
    <t>Colums</t>
  </si>
  <si>
    <t>Operating Expenses</t>
  </si>
  <si>
    <t>Capital Expenses</t>
  </si>
  <si>
    <t>Return of Loan</t>
  </si>
  <si>
    <t>Cash at end of year</t>
  </si>
  <si>
    <t>Remaining Loan</t>
  </si>
  <si>
    <t>Hardware Assets</t>
  </si>
  <si>
    <t>Earnings per customer</t>
  </si>
  <si>
    <t>Profit per customer per month</t>
  </si>
  <si>
    <t>Profit Margin</t>
  </si>
  <si>
    <t>Average Return Per User</t>
  </si>
  <si>
    <t>Average Return Per User (ARPU)</t>
  </si>
  <si>
    <t>Total</t>
  </si>
  <si>
    <t>Year 6</t>
  </si>
  <si>
    <t>BK-BV</t>
  </si>
  <si>
    <t>EBITDA</t>
  </si>
  <si>
    <t>EBIT</t>
  </si>
  <si>
    <t>Total Operating Expenses</t>
  </si>
  <si>
    <t>Staff related costs</t>
  </si>
  <si>
    <t>General operating costs</t>
  </si>
  <si>
    <t>Marketing costs</t>
  </si>
  <si>
    <t>Depreciation &amp; Amortisation</t>
  </si>
  <si>
    <t>Operating Income</t>
  </si>
  <si>
    <t>Interest Expenses</t>
  </si>
  <si>
    <t>Earning Before Tax (EBT)</t>
  </si>
  <si>
    <t>Income Statement</t>
  </si>
  <si>
    <t>Balance Sheet</t>
  </si>
  <si>
    <r>
      <t>Less</t>
    </r>
    <r>
      <rPr>
        <sz val="10"/>
        <rFont val="Arial"/>
        <family val="0"/>
      </rPr>
      <t xml:space="preserve"> Depreciation</t>
    </r>
  </si>
  <si>
    <t>Assets - Infrastructure</t>
  </si>
  <si>
    <t>Liabilities - Loan</t>
  </si>
  <si>
    <r>
      <t xml:space="preserve">Less </t>
    </r>
    <r>
      <rPr>
        <sz val="10"/>
        <rFont val="Arial"/>
        <family val="0"/>
      </rPr>
      <t>Loan repayment</t>
    </r>
  </si>
  <si>
    <t>Total Liabilities (Loan)</t>
  </si>
  <si>
    <t>Equity</t>
  </si>
  <si>
    <t>Retained earning/Accumulated deficits</t>
  </si>
  <si>
    <t>NET ASSETS</t>
  </si>
  <si>
    <t>NET INCOME</t>
  </si>
  <si>
    <t>Assets (Infrastructure - Net Booked Value)</t>
  </si>
  <si>
    <t>Cash in Bank</t>
  </si>
  <si>
    <t>TOTAL EQUITY</t>
  </si>
  <si>
    <t>Net change in cash</t>
  </si>
  <si>
    <t>Loan</t>
  </si>
  <si>
    <t>Cash paid for operating expenses</t>
  </si>
  <si>
    <t>Cash received from service revenues</t>
  </si>
  <si>
    <t>Cash paid for interests</t>
  </si>
  <si>
    <t>Cash paid for taxes</t>
  </si>
  <si>
    <t>Cash paid for infrastructure buildout</t>
  </si>
  <si>
    <t>Cash from Financing Activities</t>
  </si>
  <si>
    <t>Cash from Investing Activities</t>
  </si>
  <si>
    <t>Cash from Operating Activies</t>
  </si>
  <si>
    <t>Cash received from long-term loan</t>
  </si>
  <si>
    <t>Cash paid for long-term loan repayment</t>
  </si>
  <si>
    <t>2kW Autonomous Solar System</t>
  </si>
  <si>
    <t>EBITA</t>
  </si>
  <si>
    <t>Net income</t>
  </si>
  <si>
    <t>Contributed Equity  (Value of License)</t>
  </si>
  <si>
    <t>Monthly maintenance per Site Hardware</t>
  </si>
  <si>
    <r>
      <t xml:space="preserve">  No of Sites </t>
    </r>
    <r>
      <rPr>
        <b/>
        <sz val="10"/>
        <rFont val="Arial"/>
        <family val="2"/>
      </rPr>
      <t>Guinea</t>
    </r>
  </si>
  <si>
    <r>
      <t xml:space="preserve">  No of Sites </t>
    </r>
    <r>
      <rPr>
        <b/>
        <sz val="10"/>
        <rFont val="Arial"/>
        <family val="2"/>
      </rPr>
      <t xml:space="preserve">Guinea </t>
    </r>
    <r>
      <rPr>
        <sz val="10"/>
        <rFont val="Arial"/>
        <family val="0"/>
      </rPr>
      <t>Bissau</t>
    </r>
  </si>
  <si>
    <t>Total number of customers Guinea +  Guinea-Bissau</t>
  </si>
  <si>
    <t>Investment</t>
  </si>
  <si>
    <t>Return of Investment after month</t>
  </si>
  <si>
    <t>Return of investment</t>
  </si>
  <si>
    <t>Years</t>
  </si>
  <si>
    <t>Population Guinea + Guinea Bissau</t>
  </si>
  <si>
    <t>Version 1.6 August 2017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</si>
</sst>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_-* #,##0.00_-;\-* #,##0.00_-;_-* &quot;-&quot;??_-;_-@_-"/>
    <numFmt numFmtId="173" formatCode="_ &quot;SFr.&quot;\ * #,##0.00_ ;_ &quot;SFr.&quot;\ * \-#,##0.00_ ;_ &quot;SFr.&quot;\ * &quot;-&quot;??_ ;_ @_ "/>
    <numFmt numFmtId="174" formatCode="[$$-409]#,##0"/>
    <numFmt numFmtId="175" formatCode="[$€-2]\ #,##0.00"/>
    <numFmt numFmtId="176" formatCode="[$€-2]\ #,##0"/>
    <numFmt numFmtId="177" formatCode="[$€-C07]\ #,##0"/>
    <numFmt numFmtId="178" formatCode="#,##0\ [$kr.-40F]"/>
    <numFmt numFmtId="179" formatCode="[$USD]\ #,##0"/>
    <numFmt numFmtId="180" formatCode="mmmm\-yy"/>
    <numFmt numFmtId="181" formatCode="_(* #,##0_);_(* \(#,##0\);_(* &quot;-&quot;??_);_(@_)"/>
    <numFmt numFmtId="182" formatCode="\$#,##0_);[Red]\(\$#,##0\)"/>
    <numFmt numFmtId="183" formatCode="_ * #,##0_ ;_ * \-#,##0_ ;_ * &quot;-&quot;??_ ;_ @_ "/>
    <numFmt numFmtId="184" formatCode="_-[$$-409]* #,##0.00_ ;_-[$$-409]* \-#,##0.00\ ;_-[$$-409]* &quot;-&quot;??_ ;_-@_ "/>
    <numFmt numFmtId="185" formatCode="_-[$$-409]* #,##0_ ;_-[$$-409]* \-#,##0\ ;_-[$$-409]* &quot;-&quot;_ ;_-@_ "/>
    <numFmt numFmtId="186" formatCode="\ #,##0\ &quot;MBps&quot;"/>
    <numFmt numFmtId="187" formatCode="#\'##0;\-#\'##0;0"/>
    <numFmt numFmtId="188" formatCode="&quot;$&quot;#\'###\'##0;\-&quot;$&quot;#\'###\'##0;&quot;$&quot;0"/>
    <numFmt numFmtId="189" formatCode="mmm\.yy"/>
    <numFmt numFmtId="190" formatCode="0;;"/>
  </numFmts>
  <fonts count="48">
    <font>
      <sz val="10"/>
      <name val="Arial"/>
      <family val="0"/>
    </font>
    <font>
      <sz val="12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2"/>
      <color indexed="9"/>
      <name val="Century Gothic"/>
      <family val="2"/>
    </font>
    <font>
      <sz val="12"/>
      <color indexed="14"/>
      <name val="Century Gothic"/>
      <family val="2"/>
    </font>
    <font>
      <b/>
      <sz val="12"/>
      <color indexed="52"/>
      <name val="Century Gothic"/>
      <family val="2"/>
    </font>
    <font>
      <b/>
      <sz val="12"/>
      <color indexed="9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2"/>
      <color indexed="62"/>
      <name val="Century Gothic"/>
      <family val="2"/>
    </font>
    <font>
      <sz val="12"/>
      <color indexed="52"/>
      <name val="Century Gothic"/>
      <family val="2"/>
    </font>
    <font>
      <sz val="12"/>
      <color indexed="60"/>
      <name val="Century Gothic"/>
      <family val="2"/>
    </font>
    <font>
      <b/>
      <sz val="12"/>
      <color indexed="63"/>
      <name val="Century Gothic"/>
      <family val="2"/>
    </font>
    <font>
      <b/>
      <sz val="18"/>
      <color indexed="62"/>
      <name val="Book Antiqua"/>
      <family val="2"/>
    </font>
    <font>
      <b/>
      <sz val="12"/>
      <color indexed="8"/>
      <name val="Century Gothic"/>
      <family val="2"/>
    </font>
    <font>
      <sz val="12"/>
      <color indexed="10"/>
      <name val="Century Gothic"/>
      <family val="2"/>
    </font>
    <font>
      <sz val="10"/>
      <color indexed="10"/>
      <name val="Arial"/>
      <family val="0"/>
    </font>
    <font>
      <b/>
      <sz val="18"/>
      <color indexed="8"/>
      <name val="Century Gothic"/>
      <family val="0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rgb="FF9C0006"/>
      <name val="Century Gothic"/>
      <family val="2"/>
    </font>
    <font>
      <b/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3F3F76"/>
      <name val="Century Gothic"/>
      <family val="2"/>
    </font>
    <font>
      <sz val="12"/>
      <color rgb="FFFA7D00"/>
      <name val="Century Gothic"/>
      <family val="2"/>
    </font>
    <font>
      <sz val="12"/>
      <color rgb="FF9C6500"/>
      <name val="Century Gothic"/>
      <family val="2"/>
    </font>
    <font>
      <b/>
      <sz val="12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9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6" fillId="33" borderId="10" xfId="42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82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184" fontId="0" fillId="0" borderId="0" xfId="0" applyNumberFormat="1" applyAlignment="1">
      <alignment/>
    </xf>
    <xf numFmtId="181" fontId="8" fillId="0" borderId="0" xfId="0" applyNumberFormat="1" applyFont="1" applyAlignment="1">
      <alignment/>
    </xf>
    <xf numFmtId="181" fontId="8" fillId="0" borderId="0" xfId="44" applyNumberFormat="1" applyFont="1" applyAlignment="1">
      <alignment/>
    </xf>
    <xf numFmtId="181" fontId="8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4" fontId="8" fillId="0" borderId="0" xfId="42" applyNumberFormat="1" applyFont="1" applyBorder="1" applyAlignment="1">
      <alignment/>
    </xf>
    <xf numFmtId="18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5" fontId="8" fillId="0" borderId="0" xfId="57" applyNumberFormat="1" applyFont="1" applyBorder="1" applyAlignment="1">
      <alignment/>
    </xf>
    <xf numFmtId="185" fontId="8" fillId="0" borderId="0" xfId="44" applyNumberFormat="1" applyFont="1" applyAlignment="1">
      <alignment/>
    </xf>
    <xf numFmtId="185" fontId="0" fillId="0" borderId="0" xfId="0" applyNumberFormat="1" applyAlignment="1">
      <alignment/>
    </xf>
    <xf numFmtId="10" fontId="8" fillId="0" borderId="0" xfId="44" applyNumberFormat="1" applyFont="1" applyAlignment="1">
      <alignment/>
    </xf>
    <xf numFmtId="183" fontId="0" fillId="0" borderId="0" xfId="42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5" fontId="2" fillId="34" borderId="12" xfId="44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4" applyNumberFormat="1" applyFont="1" applyFill="1" applyBorder="1" applyAlignment="1">
      <alignment/>
    </xf>
    <xf numFmtId="184" fontId="0" fillId="35" borderId="0" xfId="44" applyNumberFormat="1" applyFont="1" applyFill="1" applyBorder="1" applyAlignment="1">
      <alignment/>
    </xf>
    <xf numFmtId="185" fontId="2" fillId="34" borderId="14" xfId="44" applyNumberFormat="1" applyFont="1" applyFill="1" applyBorder="1" applyAlignment="1">
      <alignment/>
    </xf>
    <xf numFmtId="18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4" fontId="8" fillId="0" borderId="0" xfId="0" applyNumberFormat="1" applyFont="1" applyFill="1" applyBorder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44" applyNumberFormat="1" applyFont="1" applyFill="1" applyBorder="1" applyAlignment="1">
      <alignment/>
    </xf>
    <xf numFmtId="184" fontId="0" fillId="7" borderId="0" xfId="44" applyNumberFormat="1" applyFont="1" applyFill="1" applyBorder="1" applyAlignment="1">
      <alignment/>
    </xf>
    <xf numFmtId="183" fontId="0" fillId="7" borderId="0" xfId="42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84" fontId="0" fillId="7" borderId="0" xfId="44" applyNumberFormat="1" applyFont="1" applyFill="1" applyBorder="1" applyAlignment="1">
      <alignment/>
    </xf>
    <xf numFmtId="174" fontId="0" fillId="7" borderId="0" xfId="42" applyNumberFormat="1" applyFont="1" applyFill="1" applyBorder="1" applyAlignment="1">
      <alignment/>
    </xf>
    <xf numFmtId="185" fontId="0" fillId="7" borderId="0" xfId="42" applyNumberFormat="1" applyFont="1" applyFill="1" applyBorder="1" applyAlignment="1">
      <alignment/>
    </xf>
    <xf numFmtId="174" fontId="0" fillId="7" borderId="0" xfId="44" applyNumberFormat="1" applyFont="1" applyFill="1" applyBorder="1" applyAlignment="1">
      <alignment/>
    </xf>
    <xf numFmtId="10" fontId="0" fillId="7" borderId="0" xfId="57" applyNumberFormat="1" applyFont="1" applyFill="1" applyBorder="1" applyAlignment="1">
      <alignment/>
    </xf>
    <xf numFmtId="185" fontId="0" fillId="7" borderId="0" xfId="0" applyNumberFormat="1" applyFont="1" applyFill="1" applyBorder="1" applyAlignment="1">
      <alignment/>
    </xf>
    <xf numFmtId="185" fontId="0" fillId="7" borderId="0" xfId="44" applyNumberFormat="1" applyFont="1" applyFill="1" applyBorder="1" applyAlignment="1">
      <alignment/>
    </xf>
    <xf numFmtId="186" fontId="0" fillId="7" borderId="0" xfId="42" applyNumberFormat="1" applyFont="1" applyFill="1" applyBorder="1" applyAlignment="1">
      <alignment/>
    </xf>
    <xf numFmtId="185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84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5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42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85" fontId="0" fillId="7" borderId="13" xfId="0" applyNumberFormat="1" applyFont="1" applyFill="1" applyBorder="1" applyAlignment="1">
      <alignment/>
    </xf>
    <xf numFmtId="185" fontId="0" fillId="7" borderId="13" xfId="44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49" fontId="0" fillId="7" borderId="13" xfId="42" applyNumberFormat="1" applyFont="1" applyFill="1" applyBorder="1" applyAlignment="1">
      <alignment/>
    </xf>
    <xf numFmtId="184" fontId="0" fillId="7" borderId="0" xfId="42" applyNumberFormat="1" applyFont="1" applyFill="1" applyBorder="1" applyAlignment="1">
      <alignment/>
    </xf>
    <xf numFmtId="49" fontId="4" fillId="11" borderId="15" xfId="44" applyNumberFormat="1" applyFont="1" applyFill="1" applyBorder="1" applyAlignment="1">
      <alignment/>
    </xf>
    <xf numFmtId="184" fontId="0" fillId="11" borderId="16" xfId="44" applyNumberFormat="1" applyFont="1" applyFill="1" applyBorder="1" applyAlignment="1">
      <alignment/>
    </xf>
    <xf numFmtId="184" fontId="0" fillId="11" borderId="16" xfId="44" applyNumberFormat="1" applyFont="1" applyFill="1" applyBorder="1" applyAlignment="1">
      <alignment/>
    </xf>
    <xf numFmtId="9" fontId="0" fillId="11" borderId="16" xfId="57" applyFont="1" applyFill="1" applyBorder="1" applyAlignment="1">
      <alignment/>
    </xf>
    <xf numFmtId="174" fontId="0" fillId="7" borderId="13" xfId="42" applyNumberFormat="1" applyFont="1" applyFill="1" applyBorder="1" applyAlignment="1">
      <alignment/>
    </xf>
    <xf numFmtId="174" fontId="0" fillId="7" borderId="13" xfId="44" applyNumberFormat="1" applyFont="1" applyFill="1" applyBorder="1" applyAlignment="1">
      <alignment/>
    </xf>
    <xf numFmtId="186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85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85" fontId="2" fillId="34" borderId="14" xfId="0" applyNumberFormat="1" applyFont="1" applyFill="1" applyBorder="1" applyAlignment="1">
      <alignment/>
    </xf>
    <xf numFmtId="185" fontId="2" fillId="34" borderId="12" xfId="0" applyNumberFormat="1" applyFont="1" applyFill="1" applyBorder="1" applyAlignment="1">
      <alignment/>
    </xf>
    <xf numFmtId="185" fontId="0" fillId="34" borderId="12" xfId="44" applyNumberFormat="1" applyFont="1" applyFill="1" applyBorder="1" applyAlignment="1">
      <alignment/>
    </xf>
    <xf numFmtId="185" fontId="47" fillId="34" borderId="12" xfId="44" applyNumberFormat="1" applyFont="1" applyFill="1" applyBorder="1" applyAlignment="1">
      <alignment/>
    </xf>
    <xf numFmtId="185" fontId="47" fillId="34" borderId="12" xfId="44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85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90" fontId="0" fillId="7" borderId="13" xfId="0" applyNumberFormat="1" applyFont="1" applyFill="1" applyBorder="1" applyAlignment="1">
      <alignment/>
    </xf>
    <xf numFmtId="190" fontId="0" fillId="7" borderId="0" xfId="42" applyNumberFormat="1" applyFont="1" applyFill="1" applyBorder="1" applyAlignment="1">
      <alignment/>
    </xf>
    <xf numFmtId="190" fontId="0" fillId="7" borderId="0" xfId="0" applyNumberFormat="1" applyFont="1" applyFill="1" applyBorder="1" applyAlignment="1">
      <alignment/>
    </xf>
    <xf numFmtId="186" fontId="0" fillId="7" borderId="13" xfId="42" applyNumberFormat="1" applyFont="1" applyFill="1" applyBorder="1" applyAlignment="1">
      <alignment/>
    </xf>
    <xf numFmtId="2" fontId="0" fillId="7" borderId="0" xfId="42" applyNumberFormat="1" applyFont="1" applyFill="1" applyBorder="1" applyAlignment="1">
      <alignment/>
    </xf>
    <xf numFmtId="185" fontId="4" fillId="7" borderId="13" xfId="0" applyNumberFormat="1" applyFont="1" applyFill="1" applyBorder="1" applyAlignment="1">
      <alignment/>
    </xf>
    <xf numFmtId="184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84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85" fontId="3" fillId="7" borderId="15" xfId="0" applyNumberFormat="1" applyFont="1" applyFill="1" applyBorder="1" applyAlignment="1">
      <alignment/>
    </xf>
    <xf numFmtId="185" fontId="0" fillId="7" borderId="16" xfId="0" applyNumberFormat="1" applyFont="1" applyFill="1" applyBorder="1" applyAlignment="1">
      <alignment/>
    </xf>
    <xf numFmtId="185" fontId="2" fillId="7" borderId="13" xfId="0" applyNumberFormat="1" applyFont="1" applyFill="1" applyBorder="1" applyAlignment="1">
      <alignment/>
    </xf>
    <xf numFmtId="185" fontId="3" fillId="7" borderId="13" xfId="0" applyNumberFormat="1" applyFont="1" applyFill="1" applyBorder="1" applyAlignment="1">
      <alignment/>
    </xf>
    <xf numFmtId="185" fontId="3" fillId="34" borderId="13" xfId="0" applyNumberFormat="1" applyFont="1" applyFill="1" applyBorder="1" applyAlignment="1">
      <alignment/>
    </xf>
    <xf numFmtId="185" fontId="0" fillId="34" borderId="0" xfId="0" applyNumberFormat="1" applyFont="1" applyFill="1" applyBorder="1" applyAlignment="1">
      <alignment/>
    </xf>
    <xf numFmtId="185" fontId="3" fillId="34" borderId="19" xfId="0" applyNumberFormat="1" applyFont="1" applyFill="1" applyBorder="1" applyAlignment="1">
      <alignment/>
    </xf>
    <xf numFmtId="185" fontId="0" fillId="34" borderId="20" xfId="0" applyNumberFormat="1" applyFont="1" applyFill="1" applyBorder="1" applyAlignment="1">
      <alignment/>
    </xf>
    <xf numFmtId="185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4" applyNumberFormat="1" applyFont="1" applyFill="1" applyBorder="1" applyAlignment="1">
      <alignment/>
    </xf>
    <xf numFmtId="10" fontId="0" fillId="7" borderId="0" xfId="44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3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0075"/>
          <c:w val="0.931"/>
          <c:h val="0.795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Total number of customers Guinea +  Guinea-Bissau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3742769"/>
        <c:axId val="33684922"/>
      </c:areaChart>
      <c:catAx>
        <c:axId val="374276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84922"/>
        <c:crosses val="autoZero"/>
        <c:auto val="1"/>
        <c:lblOffset val="100"/>
        <c:tickLblSkip val="6"/>
        <c:noMultiLvlLbl val="0"/>
      </c:catAx>
      <c:valAx>
        <c:axId val="3368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27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Income (monthly)</a:t>
            </a:r>
          </a:p>
        </c:rich>
      </c:tx>
      <c:layout>
        <c:manualLayout>
          <c:xMode val="factor"/>
          <c:yMode val="factor"/>
          <c:x val="-0.003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9575"/>
          <c:w val="0.9275"/>
          <c:h val="0.788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44114651"/>
        <c:axId val="61487540"/>
      </c:areaChart>
      <c:catAx>
        <c:axId val="4411465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87540"/>
        <c:crosses val="autoZero"/>
        <c:auto val="1"/>
        <c:lblOffset val="100"/>
        <c:tickLblSkip val="6"/>
        <c:noMultiLvlLbl val="0"/>
      </c:catAx>
      <c:valAx>
        <c:axId val="61487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146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3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455"/>
          <c:w val="0.92725"/>
          <c:h val="0.743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Cash in the bank end of month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34728843"/>
        <c:axId val="44124132"/>
      </c:areaChart>
      <c:catAx>
        <c:axId val="3472884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24132"/>
        <c:crosses val="autoZero"/>
        <c:auto val="1"/>
        <c:lblOffset val="100"/>
        <c:tickLblSkip val="6"/>
        <c:noMultiLvlLbl val="0"/>
      </c:catAx>
      <c:valAx>
        <c:axId val="4412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288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3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8675"/>
          <c:w val="0.927"/>
          <c:h val="0.701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Loan Value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61572869"/>
        <c:axId val="17284910"/>
      </c:areaChart>
      <c:catAx>
        <c:axId val="6157286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84910"/>
        <c:crosses val="autoZero"/>
        <c:auto val="1"/>
        <c:lblOffset val="100"/>
        <c:tickLblSkip val="6"/>
        <c:noMultiLvlLbl val="0"/>
      </c:catAx>
      <c:valAx>
        <c:axId val="17284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728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3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9575"/>
          <c:w val="0.928"/>
          <c:h val="0.8007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21346463"/>
        <c:axId val="57900440"/>
      </c:areaChart>
      <c:catAx>
        <c:axId val="2134646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00440"/>
        <c:crosses val="autoZero"/>
        <c:auto val="1"/>
        <c:lblOffset val="100"/>
        <c:tickLblSkip val="6"/>
        <c:noMultiLvlLbl val="0"/>
      </c:catAx>
      <c:valAx>
        <c:axId val="57900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464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Customer Growth</a:t>
            </a:r>
          </a:p>
        </c:rich>
      </c:tx>
      <c:layout>
        <c:manualLayout>
          <c:xMode val="factor"/>
          <c:yMode val="factor"/>
          <c:x val="-0.007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4075"/>
          <c:w val="0.93075"/>
          <c:h val="0.756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Total number of customers Guinea +  Guinea-Bissau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51341913"/>
        <c:axId val="59424034"/>
      </c:areaChart>
      <c:catAx>
        <c:axId val="5134191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24034"/>
        <c:crosses val="autoZero"/>
        <c:auto val="1"/>
        <c:lblOffset val="100"/>
        <c:tickLblSkip val="6"/>
        <c:noMultiLvlLbl val="0"/>
      </c:catAx>
      <c:valAx>
        <c:axId val="59424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419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Cashflow</a:t>
            </a:r>
          </a:p>
        </c:rich>
      </c:tx>
      <c:layout>
        <c:manualLayout>
          <c:xMode val="factor"/>
          <c:yMode val="factor"/>
          <c:x val="-0.003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9575"/>
          <c:w val="0.92725"/>
          <c:h val="0.806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Cash in the bank end of month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65054259"/>
        <c:axId val="48617420"/>
      </c:areaChart>
      <c:catAx>
        <c:axId val="6505425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17420"/>
        <c:crosses val="autoZero"/>
        <c:auto val="1"/>
        <c:lblOffset val="100"/>
        <c:tickLblSkip val="6"/>
        <c:noMultiLvlLbl val="0"/>
      </c:catAx>
      <c:valAx>
        <c:axId val="48617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542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Loan Value</a:t>
            </a:r>
          </a:p>
        </c:rich>
      </c:tx>
      <c:layout>
        <c:manualLayout>
          <c:xMode val="factor"/>
          <c:yMode val="factor"/>
          <c:x val="-0.003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0875"/>
          <c:w val="0.927"/>
          <c:h val="0.788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Loan Value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34903597"/>
        <c:axId val="45696918"/>
      </c:areaChart>
      <c:catAx>
        <c:axId val="34903597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96918"/>
        <c:crosses val="autoZero"/>
        <c:auto val="1"/>
        <c:lblOffset val="100"/>
        <c:tickLblSkip val="6"/>
        <c:noMultiLvlLbl val="0"/>
      </c:catAx>
      <c:valAx>
        <c:axId val="45696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Assets</a:t>
            </a:r>
          </a:p>
        </c:rich>
      </c:tx>
      <c:layout>
        <c:manualLayout>
          <c:xMode val="factor"/>
          <c:yMode val="factor"/>
          <c:x val="-0.006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5925"/>
          <c:w val="0.93125"/>
          <c:h val="0.7372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Hardware Value depreciated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8619079"/>
        <c:axId val="10462848"/>
      </c:areaChart>
      <c:catAx>
        <c:axId val="861907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62848"/>
        <c:crosses val="autoZero"/>
        <c:auto val="1"/>
        <c:lblOffset val="100"/>
        <c:tickLblSkip val="6"/>
        <c:noMultiLvlLbl val="0"/>
      </c:catAx>
      <c:valAx>
        <c:axId val="1046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Equity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25"/>
          <c:w val="0.928"/>
          <c:h val="0.8247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27056769"/>
        <c:axId val="42184330"/>
      </c:areaChart>
      <c:catAx>
        <c:axId val="2705676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84330"/>
        <c:crosses val="autoZero"/>
        <c:auto val="1"/>
        <c:lblOffset val="100"/>
        <c:tickLblSkip val="6"/>
        <c:noMultiLvlLbl val="0"/>
      </c:catAx>
      <c:valAx>
        <c:axId val="421843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567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486150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123825</xdr:rowOff>
    </xdr:to>
    <xdr:graphicFrame>
      <xdr:nvGraphicFramePr>
        <xdr:cNvPr id="2" name="Chart 1"/>
        <xdr:cNvGraphicFramePr/>
      </xdr:nvGraphicFramePr>
      <xdr:xfrm>
        <a:off x="4572000" y="66675"/>
        <a:ext cx="3371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876425"/>
        <a:ext cx="3352800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419475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104775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76750"/>
        <a:ext cx="32670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workbookViewId="0" topLeftCell="A12">
      <selection activeCell="D20" sqref="D20"/>
    </sheetView>
  </sheetViews>
  <sheetFormatPr defaultColWidth="11.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8" max="8" width="14.00390625" style="0" bestFit="1" customWidth="1"/>
  </cols>
  <sheetData>
    <row r="2" ht="15">
      <c r="B2" s="5" t="s">
        <v>6</v>
      </c>
    </row>
    <row r="3" spans="2:3" ht="12">
      <c r="B3" t="s">
        <v>180</v>
      </c>
      <c r="C3" s="32">
        <v>30000000</v>
      </c>
    </row>
    <row r="4" spans="2:4" ht="12">
      <c r="B4" t="s">
        <v>161</v>
      </c>
      <c r="C4" s="32">
        <v>0</v>
      </c>
      <c r="D4" s="4"/>
    </row>
    <row r="5" spans="2:8" ht="12">
      <c r="B5" t="s">
        <v>115</v>
      </c>
      <c r="C5" s="32">
        <v>0</v>
      </c>
      <c r="D5" s="7"/>
      <c r="E5" s="20"/>
      <c r="H5" s="8"/>
    </row>
    <row r="6" spans="2:5" ht="12">
      <c r="B6" t="s">
        <v>25</v>
      </c>
      <c r="C6" s="2">
        <v>0</v>
      </c>
      <c r="D6" s="7"/>
      <c r="E6" s="8"/>
    </row>
    <row r="7" spans="3:5" ht="12">
      <c r="C7" s="12"/>
      <c r="D7" s="7"/>
      <c r="E7" s="8"/>
    </row>
    <row r="8" spans="2:7" ht="12">
      <c r="B8" s="3" t="s">
        <v>5</v>
      </c>
      <c r="C8" s="11">
        <f>Detail!B96/12</f>
        <v>0.8333333333333334</v>
      </c>
      <c r="D8" t="s">
        <v>24</v>
      </c>
      <c r="G8" s="9"/>
    </row>
    <row r="9" spans="2:4" ht="12">
      <c r="B9" s="3" t="s">
        <v>124</v>
      </c>
      <c r="C9" s="11">
        <f>Detail!B98/12</f>
        <v>0</v>
      </c>
      <c r="D9" t="s">
        <v>24</v>
      </c>
    </row>
    <row r="10" spans="2:5" ht="12">
      <c r="B10" s="3" t="s">
        <v>182</v>
      </c>
      <c r="C10" s="11">
        <f>Detail!B97/12</f>
        <v>3.6666666666666665</v>
      </c>
      <c r="D10" t="s">
        <v>183</v>
      </c>
      <c r="E10" s="10"/>
    </row>
    <row r="11" spans="3:5" ht="12">
      <c r="C11" t="s">
        <v>40</v>
      </c>
      <c r="D11" t="s">
        <v>44</v>
      </c>
      <c r="E11" s="10"/>
    </row>
    <row r="12" spans="2:4" ht="12">
      <c r="B12" t="s">
        <v>27</v>
      </c>
      <c r="C12" s="1">
        <f>Yearly!B4</f>
        <v>31455</v>
      </c>
      <c r="D12" s="2">
        <f>C12/POPULATION</f>
        <v>0.002711637931034483</v>
      </c>
    </row>
    <row r="13" spans="2:4" ht="12">
      <c r="B13" t="s">
        <v>28</v>
      </c>
      <c r="C13" s="1">
        <f>Yearly!C4</f>
        <v>88472.370710981</v>
      </c>
      <c r="D13" s="2">
        <f>C13/POPULATION</f>
        <v>0.007626928509567328</v>
      </c>
    </row>
    <row r="14" spans="2:4" ht="12">
      <c r="B14" t="s">
        <v>0</v>
      </c>
      <c r="C14" s="1">
        <f>Yearly!D4</f>
        <v>199256.72917069547</v>
      </c>
      <c r="D14" s="2">
        <f>C14/POPULATION</f>
        <v>0.017177304238853056</v>
      </c>
    </row>
    <row r="15" spans="2:4" ht="12">
      <c r="B15" t="s">
        <v>1</v>
      </c>
      <c r="C15" s="1">
        <f>Yearly!E4</f>
        <v>422843.220067343</v>
      </c>
      <c r="D15" s="2">
        <f>C15/POPULATION</f>
        <v>0.03645200172994336</v>
      </c>
    </row>
    <row r="16" spans="2:4" ht="12">
      <c r="B16" t="s">
        <v>184</v>
      </c>
      <c r="C16" s="34">
        <f>1600000+10000000</f>
        <v>11600000</v>
      </c>
      <c r="D16" s="2"/>
    </row>
    <row r="17" spans="3:4" ht="12">
      <c r="C17" s="1"/>
      <c r="D17" s="2"/>
    </row>
    <row r="18" spans="3:4" ht="12">
      <c r="C18" s="1"/>
      <c r="D18" s="2"/>
    </row>
    <row r="19" spans="3:4" ht="12">
      <c r="C19" s="1"/>
      <c r="D19" s="2"/>
    </row>
    <row r="21" spans="2:3" ht="12">
      <c r="B21" t="s">
        <v>185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G32" sqref="A1:G32"/>
    </sheetView>
  </sheetViews>
  <sheetFormatPr defaultColWidth="11.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7" max="17" width="26.421875" style="0" customWidth="1"/>
    <col min="18" max="26" width="10.140625" style="0" customWidth="1"/>
  </cols>
  <sheetData>
    <row r="1" spans="1:7" ht="12.75" thickBot="1">
      <c r="A1" s="16" t="s">
        <v>43</v>
      </c>
      <c r="B1" s="16" t="s">
        <v>13</v>
      </c>
      <c r="C1" s="16" t="s">
        <v>14</v>
      </c>
      <c r="D1" s="16" t="s">
        <v>15</v>
      </c>
      <c r="E1" s="16" t="s">
        <v>16</v>
      </c>
      <c r="F1" s="16" t="s">
        <v>17</v>
      </c>
      <c r="G1" s="16" t="s">
        <v>134</v>
      </c>
    </row>
    <row r="2" spans="1:7" s="46" customFormat="1" ht="9">
      <c r="A2" s="45" t="s">
        <v>121</v>
      </c>
      <c r="B2" s="45" t="s">
        <v>117</v>
      </c>
      <c r="C2" s="45" t="s">
        <v>118</v>
      </c>
      <c r="D2" s="45" t="s">
        <v>119</v>
      </c>
      <c r="E2" s="45" t="s">
        <v>120</v>
      </c>
      <c r="F2" s="45" t="s">
        <v>116</v>
      </c>
      <c r="G2" s="45" t="s">
        <v>135</v>
      </c>
    </row>
    <row r="3" spans="1:6" ht="12">
      <c r="A3" s="14"/>
      <c r="B3" s="15"/>
      <c r="C3" s="15"/>
      <c r="D3" s="15"/>
      <c r="E3" s="15"/>
      <c r="F3" s="15"/>
    </row>
    <row r="4" spans="1:7" ht="12">
      <c r="A4" s="22" t="s">
        <v>38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">
      <c r="A5" s="24" t="s">
        <v>44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">
      <c r="A6" s="25" t="s">
        <v>26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">
      <c r="A7" s="24"/>
      <c r="B7" s="26"/>
      <c r="C7" s="26"/>
      <c r="D7" s="26"/>
      <c r="E7" s="27"/>
      <c r="F7" s="27"/>
    </row>
    <row r="8" spans="1:6" ht="12">
      <c r="A8" s="29" t="s">
        <v>10</v>
      </c>
      <c r="B8" s="28"/>
      <c r="C8" s="28"/>
      <c r="D8" s="28"/>
      <c r="E8" s="28"/>
      <c r="F8" s="28"/>
    </row>
    <row r="9" spans="1:7" s="32" customFormat="1" ht="12">
      <c r="A9" s="48" t="s">
        <v>19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">
      <c r="A10" s="48" t="s">
        <v>20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">
      <c r="A11" s="28"/>
      <c r="B11" s="24"/>
      <c r="C11" s="24"/>
      <c r="D11" s="24"/>
      <c r="E11" s="24"/>
      <c r="F11" s="24"/>
    </row>
    <row r="12" spans="1:12" ht="12">
      <c r="A12" s="38" t="s">
        <v>82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">
      <c r="A13" s="38" t="s">
        <v>68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">
      <c r="A14" s="38" t="s">
        <v>69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">
      <c r="A15" s="38" t="s">
        <v>70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">
      <c r="A16" s="38" t="s">
        <v>71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">
      <c r="A18" s="49" t="s">
        <v>122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">
      <c r="A19" s="49" t="s">
        <v>123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">
      <c r="A20" s="49" t="s">
        <v>125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">
      <c r="A21" s="50" t="s">
        <v>127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">
      <c r="A22" s="50"/>
      <c r="B22" s="48"/>
      <c r="C22" s="48"/>
      <c r="D22" s="48"/>
      <c r="E22" s="48"/>
      <c r="F22" s="48"/>
      <c r="G22" s="48"/>
    </row>
    <row r="23" spans="1:7" s="32" customFormat="1" ht="12">
      <c r="A23" s="48" t="s">
        <v>126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">
      <c r="A24" s="48" t="s">
        <v>153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">
      <c r="A25" s="28"/>
      <c r="B25" s="22"/>
      <c r="C25" s="22"/>
      <c r="D25" s="22"/>
      <c r="E25" s="22"/>
      <c r="F25" s="22"/>
    </row>
    <row r="26" spans="1:7" ht="12">
      <c r="A26" s="38" t="s">
        <v>173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">
      <c r="A27" s="38" t="s">
        <v>174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">
      <c r="A28" s="38"/>
      <c r="B28" s="31"/>
      <c r="C28" s="31"/>
      <c r="D28" s="48"/>
      <c r="E28" s="31"/>
      <c r="F28" s="31"/>
      <c r="G28" s="31"/>
    </row>
    <row r="29" spans="1:7" s="21" customFormat="1" ht="12">
      <c r="A29" s="47" t="s">
        <v>131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">
      <c r="A30" s="47" t="s">
        <v>128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">
      <c r="A31" s="47" t="s">
        <v>129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">
      <c r="A32" s="38" t="s">
        <v>130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114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178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109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74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75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103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177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109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74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75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103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2.75" thickBot="1">
      <c r="A12" s="119" t="s">
        <v>179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5.75" thickTop="1">
      <c r="A13" s="65" t="s">
        <v>72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">
      <c r="A14" s="75" t="s">
        <v>101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">
      <c r="A15" s="76" t="s">
        <v>102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">
      <c r="A16" s="76" t="s">
        <v>104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">
      <c r="A17" s="77"/>
    </row>
    <row r="18" spans="1:74" s="60" customFormat="1" ht="12">
      <c r="A18" s="76" t="s">
        <v>105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">
      <c r="A19" s="76" t="s">
        <v>106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">
      <c r="A20" s="76" t="s">
        <v>107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">
      <c r="A21" s="77"/>
    </row>
    <row r="22" spans="1:74" s="61" customFormat="1" ht="12">
      <c r="A22" s="110" t="s">
        <v>73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">
      <c r="A23" s="78" t="s">
        <v>132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">
      <c r="A24" s="77"/>
    </row>
    <row r="25" spans="1:74" s="95" customFormat="1" ht="12.75" thickBot="1">
      <c r="A25" s="44" t="s">
        <v>108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5.75" thickTop="1">
      <c r="A26" s="80" t="s">
        <v>60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">
      <c r="A27" s="77" t="s">
        <v>76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">
      <c r="A28" s="77" t="s">
        <v>78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">
      <c r="A29" s="77"/>
    </row>
    <row r="30" spans="1:74" s="94" customFormat="1" ht="12.75" thickBot="1">
      <c r="A30" s="44" t="s">
        <v>82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5.75" thickTop="1">
      <c r="A31" s="80" t="s">
        <v>61</v>
      </c>
      <c r="B31" s="83"/>
    </row>
    <row r="32" spans="1:63" s="51" customFormat="1" ht="12">
      <c r="A32" s="77" t="s">
        <v>7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">
      <c r="A33" s="84" t="s">
        <v>92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">
      <c r="A34" s="84" t="s">
        <v>91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">
      <c r="A35" s="84" t="s">
        <v>90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">
      <c r="A36" s="84" t="s">
        <v>89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">
      <c r="A37" s="84" t="s">
        <v>22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">
      <c r="A38" s="84" t="s">
        <v>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">
      <c r="A39" s="84" t="s">
        <v>8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">
      <c r="A40" s="84" t="s">
        <v>23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">
      <c r="A41" s="84" t="s">
        <v>3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">
      <c r="A42" s="84" t="s">
        <v>4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">
      <c r="A43" s="84" t="s">
        <v>33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">
      <c r="A44" s="85" t="s">
        <v>62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">
      <c r="A45" s="85" t="s">
        <v>63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">
      <c r="A46" s="85" t="s">
        <v>64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">
      <c r="A47" s="85" t="s">
        <v>65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">
      <c r="A48" s="77"/>
    </row>
    <row r="49" spans="1:74" s="37" customFormat="1" ht="12.75" thickBot="1">
      <c r="A49" s="44" t="s">
        <v>68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5.75" thickTop="1">
      <c r="A50" s="80" t="s">
        <v>59</v>
      </c>
    </row>
    <row r="51" spans="1:74" s="51" customFormat="1" ht="12">
      <c r="A51" s="77" t="s">
        <v>88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">
      <c r="A52" s="77" t="s">
        <v>87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">
      <c r="A53" s="77" t="s">
        <v>86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">
      <c r="A54" s="77" t="s">
        <v>110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">
      <c r="A55" s="77" t="s">
        <v>113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">
      <c r="A56" s="77" t="s">
        <v>112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">
      <c r="A57" s="77" t="s">
        <v>111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">
      <c r="A58" s="77" t="s">
        <v>85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">
      <c r="A59" s="87" t="s">
        <v>84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">
      <c r="A60" s="77" t="s">
        <v>83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">
      <c r="A61" s="77" t="s">
        <v>77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">
      <c r="A62" s="132" t="s">
        <v>176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2.75" thickBot="1">
      <c r="A63" s="44" t="s">
        <v>69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5.75" thickTop="1">
      <c r="A64" s="65" t="s">
        <v>67</v>
      </c>
    </row>
    <row r="65" spans="1:74" s="43" customFormat="1" ht="12">
      <c r="A65" s="42" t="s">
        <v>66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">
      <c r="A66" s="42" t="s">
        <v>32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">
      <c r="A67" s="42"/>
      <c r="D67" s="59">
        <v>0</v>
      </c>
    </row>
    <row r="68" spans="1:74" s="37" customFormat="1" ht="12.75" thickBot="1">
      <c r="A68" s="44" t="s">
        <v>70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5.75" thickTop="1">
      <c r="A69" s="65" t="s">
        <v>12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">
      <c r="A70" s="62" t="s">
        <v>81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">
      <c r="A71" s="62" t="s">
        <v>79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">
      <c r="A72" s="63"/>
    </row>
    <row r="73" spans="1:74" s="93" customFormat="1" ht="12.75" thickBot="1">
      <c r="A73" s="92" t="s">
        <v>80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5.75" thickTop="1">
      <c r="A74" s="68" t="s">
        <v>133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">
      <c r="A75" s="87" t="s">
        <v>82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">
      <c r="A76" s="87" t="s">
        <v>68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">
      <c r="A77" s="87" t="s">
        <v>69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">
      <c r="A78" s="87" t="s">
        <v>70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">
      <c r="A79" s="87" t="s">
        <v>71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">
      <c r="A81" s="87" t="s">
        <v>93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">
      <c r="A82" s="87" t="s">
        <v>94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">
      <c r="A83" s="87"/>
    </row>
    <row r="84" spans="1:74" s="51" customFormat="1" ht="12">
      <c r="A84" s="77" t="s">
        <v>42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">
      <c r="A85" s="77" t="s">
        <v>30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">
      <c r="A86" s="90" t="s">
        <v>161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">
      <c r="A87" s="75" t="s">
        <v>98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">
      <c r="A88" s="75" t="s">
        <v>96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">
      <c r="A89" s="75" t="s">
        <v>97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">
      <c r="A90" s="75" t="s">
        <v>95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">
      <c r="A91" s="75" t="s">
        <v>11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">
      <c r="A92" s="75" t="s">
        <v>100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">
      <c r="A93" s="75" t="s">
        <v>180</v>
      </c>
      <c r="B93" s="59">
        <f>INVESTMENT</f>
        <v>30000000</v>
      </c>
    </row>
    <row r="94" spans="1:74" s="59" customFormat="1" ht="12">
      <c r="A94" s="75" t="s">
        <v>99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">
      <c r="A95" s="87"/>
    </row>
    <row r="96" spans="1:74" s="109" customFormat="1" ht="12.75" customHeight="1">
      <c r="A96" s="107" t="s">
        <v>56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181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">
      <c r="A98" s="91" t="s">
        <v>57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">
      <c r="A99" s="104" t="s">
        <v>146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">
      <c r="A100" s="103" t="s">
        <v>108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">
      <c r="A102" s="75" t="s">
        <v>59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">
      <c r="A103" s="75" t="s">
        <v>139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">
      <c r="A104" s="75" t="s">
        <v>140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">
      <c r="A105" s="75" t="s">
        <v>141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">
      <c r="A106" s="125" t="s">
        <v>138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">
      <c r="A107" s="75"/>
    </row>
    <row r="108" spans="1:74" s="127" customFormat="1" ht="12">
      <c r="A108" s="126" t="s">
        <v>136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">
      <c r="A109" s="75"/>
    </row>
    <row r="110" spans="1:74" s="59" customFormat="1" ht="12">
      <c r="A110" s="125" t="s">
        <v>142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">
      <c r="A111" s="125"/>
    </row>
    <row r="112" spans="1:74" s="59" customFormat="1" ht="12">
      <c r="A112" s="125" t="s">
        <v>143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">
      <c r="A113" s="126" t="s">
        <v>137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">
      <c r="A114" s="75"/>
    </row>
    <row r="115" spans="1:74" s="59" customFormat="1" ht="12">
      <c r="A115" s="125" t="s">
        <v>144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">
      <c r="A116" s="75"/>
    </row>
    <row r="117" spans="1:74" s="59" customFormat="1" ht="12">
      <c r="A117" s="125" t="s">
        <v>145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">
      <c r="A118" s="75"/>
    </row>
    <row r="119" spans="1:74" s="59" customFormat="1" ht="12">
      <c r="A119" s="125" t="s">
        <v>45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">
      <c r="A120" s="75"/>
    </row>
    <row r="121" spans="1:74" s="129" customFormat="1" ht="12">
      <c r="A121" s="128" t="s">
        <v>156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">
      <c r="A122" s="104" t="s">
        <v>147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">
      <c r="A123" s="122" t="s">
        <v>149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">
      <c r="A124" s="124" t="s">
        <v>148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">
      <c r="A125" s="125" t="s">
        <v>157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">
      <c r="A126" s="125"/>
    </row>
    <row r="127" spans="1:74" s="59" customFormat="1" ht="12">
      <c r="A127" s="125" t="s">
        <v>158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">
      <c r="A128" s="125" t="s">
        <v>150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">
      <c r="A129" s="124" t="s">
        <v>151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">
      <c r="A130" s="125" t="s">
        <v>152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">
      <c r="A131" s="125"/>
    </row>
    <row r="132" spans="1:74" s="127" customFormat="1" ht="12">
      <c r="A132" s="126" t="s">
        <v>155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">
      <c r="A133" s="75"/>
    </row>
    <row r="134" s="59" customFormat="1" ht="12">
      <c r="A134" s="125" t="s">
        <v>153</v>
      </c>
    </row>
    <row r="135" spans="1:74" s="59" customFormat="1" ht="12">
      <c r="A135" s="75" t="s">
        <v>175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">
      <c r="A136" s="75" t="s">
        <v>154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">
      <c r="A137" s="75"/>
    </row>
    <row r="138" spans="1:74" s="129" customFormat="1" ht="12">
      <c r="A138" s="128" t="s">
        <v>159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">
      <c r="A139" s="35"/>
      <c r="B139" s="41"/>
    </row>
    <row r="140" spans="1:2" s="36" customFormat="1" ht="12">
      <c r="A140" s="35"/>
      <c r="B140" s="41"/>
    </row>
    <row r="141" spans="1:63" s="105" customFormat="1" ht="15">
      <c r="A141" s="104" t="s">
        <v>58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">
      <c r="A143" s="103" t="s">
        <v>169</v>
      </c>
      <c r="B143" s="101"/>
    </row>
    <row r="144" spans="1:74" s="64" customFormat="1" ht="12">
      <c r="A144" s="87" t="s">
        <v>163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">
      <c r="A145" s="87" t="s">
        <v>162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">
      <c r="A146" s="87" t="s">
        <v>164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">
      <c r="A147" s="87" t="s">
        <v>165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">
      <c r="A149" s="87"/>
      <c r="B149" s="101"/>
    </row>
    <row r="150" spans="1:2" s="64" customFormat="1" ht="12">
      <c r="A150" s="103" t="s">
        <v>168</v>
      </c>
      <c r="B150" s="101"/>
    </row>
    <row r="151" spans="1:74" s="64" customFormat="1" ht="12">
      <c r="A151" s="87" t="s">
        <v>166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">
      <c r="A153" s="87"/>
      <c r="B153" s="101"/>
    </row>
    <row r="154" spans="1:2" s="64" customFormat="1" ht="12">
      <c r="A154" s="103" t="s">
        <v>167</v>
      </c>
      <c r="B154" s="101"/>
    </row>
    <row r="155" spans="1:3" s="64" customFormat="1" ht="12">
      <c r="A155" s="87" t="s">
        <v>170</v>
      </c>
      <c r="B155" s="101"/>
      <c r="C155" s="64">
        <f>C87</f>
        <v>0</v>
      </c>
    </row>
    <row r="156" spans="1:74" s="64" customFormat="1" ht="12">
      <c r="A156" s="87" t="s">
        <v>171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">
      <c r="A158" s="87"/>
      <c r="B158" s="101"/>
    </row>
    <row r="159" spans="1:74" s="116" customFormat="1" ht="12">
      <c r="A159" s="114" t="s">
        <v>160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">
      <c r="A160" s="35"/>
      <c r="B160" s="41"/>
    </row>
    <row r="161" spans="1:2" s="36" customFormat="1" ht="12">
      <c r="A161" s="35"/>
      <c r="B161" s="41"/>
    </row>
    <row r="162" spans="1:2" s="36" customFormat="1" ht="12">
      <c r="A162" s="35"/>
      <c r="B162" s="41"/>
    </row>
    <row r="163" spans="1:2" s="36" customFormat="1" ht="12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3" sqref="S33"/>
    </sheetView>
  </sheetViews>
  <sheetFormatPr defaultColWidth="11.421875" defaultRowHeight="12.75"/>
  <cols>
    <col min="1" max="14" width="6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4">
      <selection activeCell="F94" sqref="F94"/>
    </sheetView>
  </sheetViews>
  <sheetFormatPr defaultColWidth="11.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8" max="8" width="17.28125" style="0" customWidth="1"/>
  </cols>
  <sheetData>
    <row r="3" ht="12">
      <c r="A3" s="3" t="s">
        <v>34</v>
      </c>
    </row>
    <row r="5" spans="3:6" ht="12">
      <c r="C5" s="21" t="s">
        <v>31</v>
      </c>
      <c r="D5" s="21" t="s">
        <v>41</v>
      </c>
      <c r="E5" t="s">
        <v>50</v>
      </c>
      <c r="F5" t="s">
        <v>51</v>
      </c>
    </row>
    <row r="6" spans="1:6" ht="12">
      <c r="A6" t="s">
        <v>46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">
      <c r="A7" t="s">
        <v>47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52</v>
      </c>
    </row>
    <row r="8" spans="1:6" ht="12">
      <c r="A8" t="s">
        <v>48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">
      <c r="A9" t="s">
        <v>49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">
      <c r="A10" t="s">
        <v>55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52</v>
      </c>
    </row>
    <row r="11" spans="1:6" ht="12">
      <c r="A11" s="18" t="s">
        <v>54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">
      <c r="A12" s="6" t="s">
        <v>53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">
      <c r="A13" s="6" t="s">
        <v>172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">
      <c r="F14" s="34">
        <f>SUM(F6:F13)</f>
        <v>2000</v>
      </c>
      <c r="G14" t="s">
        <v>52</v>
      </c>
    </row>
    <row r="15" spans="2:4" ht="12">
      <c r="B15" t="s">
        <v>21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22" sqref="D22"/>
    </sheetView>
  </sheetViews>
  <sheetFormatPr defaultColWidth="11.421875" defaultRowHeight="12.75"/>
  <cols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</cols>
  <sheetData>
    <row r="1" ht="12">
      <c r="A1" s="3" t="s">
        <v>18</v>
      </c>
    </row>
    <row r="2" ht="12">
      <c r="A2" s="3"/>
    </row>
    <row r="3" spans="1:5" ht="12">
      <c r="A3" s="3" t="s">
        <v>39</v>
      </c>
      <c r="E3" s="19">
        <v>1500000</v>
      </c>
    </row>
    <row r="4" spans="1:5" ht="12">
      <c r="A4" s="3"/>
      <c r="E4"/>
    </row>
    <row r="5" spans="1:5" ht="12">
      <c r="A5" t="s">
        <v>35</v>
      </c>
      <c r="B5" s="3"/>
      <c r="D5" s="13"/>
      <c r="E5" s="19">
        <v>400000</v>
      </c>
    </row>
    <row r="6" spans="1:5" ht="12">
      <c r="A6" t="s">
        <v>29</v>
      </c>
      <c r="E6" s="19">
        <v>100000</v>
      </c>
    </row>
    <row r="7" spans="1:5" ht="12">
      <c r="A7" t="s">
        <v>36</v>
      </c>
      <c r="D7" s="13"/>
      <c r="E7" s="19">
        <v>200000</v>
      </c>
    </row>
    <row r="8" ht="12">
      <c r="E8"/>
    </row>
    <row r="9" ht="12">
      <c r="E9"/>
    </row>
    <row r="10" spans="1:5" ht="12">
      <c r="A10" t="s">
        <v>2</v>
      </c>
      <c r="E10" s="19">
        <f>SUM(E3:E7)</f>
        <v>2200000</v>
      </c>
    </row>
    <row r="13" ht="12">
      <c r="D13" s="12"/>
    </row>
    <row r="15" ht="12">
      <c r="D15" s="12"/>
    </row>
    <row r="16" spans="1:5" ht="12">
      <c r="A16" t="s">
        <v>37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.</cp:lastModifiedBy>
  <cp:lastPrinted>2014-08-08T21:20:56Z</cp:lastPrinted>
  <dcterms:created xsi:type="dcterms:W3CDTF">2003-09-23T20:33:11Z</dcterms:created>
  <dcterms:modified xsi:type="dcterms:W3CDTF">2017-08-05T08:34:56Z</dcterms:modified>
  <cp:category/>
  <cp:version/>
  <cp:contentType/>
  <cp:contentStatus/>
</cp:coreProperties>
</file>